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AHernandez10633\Documents\"/>
    </mc:Choice>
  </mc:AlternateContent>
  <xr:revisionPtr revIDLastSave="0" documentId="13_ncr:1_{01BD3492-EAA9-4B96-882D-8830DFC92F4A}" xr6:coauthVersionLast="36" xr6:coauthVersionMax="36" xr10:uidLastSave="{00000000-0000-0000-0000-000000000000}"/>
  <bookViews>
    <workbookView xWindow="0" yWindow="0" windowWidth="28800" windowHeight="12300" tabRatio="685" firstSheet="1"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8" i="8" l="1"/>
  <c r="E27" i="8"/>
  <c r="E24" i="8"/>
  <c r="E23" i="8"/>
  <c r="E20" i="8"/>
  <c r="E19" i="8"/>
  <c r="B24" i="4" l="1"/>
  <c r="B23" i="4"/>
  <c r="B22" i="4"/>
  <c r="B17" i="4" l="1"/>
  <c r="B16" i="4"/>
  <c r="B15" i="4"/>
  <c r="B10" i="4"/>
  <c r="B12" i="4"/>
  <c r="B11" i="4"/>
  <c r="I18" i="3"/>
  <c r="E18" i="3"/>
  <c r="D18" i="3"/>
  <c r="H18" i="3"/>
  <c r="C18" i="3"/>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<sst xmlns="http://schemas.openxmlformats.org/spreadsheetml/2006/main" count="481" uniqueCount="328">
  <si>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</si>
  <si>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</si>
  <si>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</si>
  <si>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</si>
  <si>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</si>
  <si>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</si>
  <si>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</si>
  <si>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</si>
  <si>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</si>
  <si>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</si>
  <si>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</si>
  <si>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</si>
  <si>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</si>
  <si>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</si>
  <si>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</si>
  <si>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</si>
  <si>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</si>
  <si>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</si>
  <si>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</si>
  <si>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</si>
  <si>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</si>
  <si>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</si>
  <si>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</si>
  <si>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</si>
  <si>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</si>
  <si>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</si>
  <si>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</si>
  <si>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</si>
  <si>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</si>
  <si>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</si>
  <si>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</si>
  <si>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</si>
  <si>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</si>
  <si>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</si>
  <si>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</si>
  <si>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</si>
  <si>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</si>
  <si>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</si>
  <si>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</si>
  <si>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</si>
  <si>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</si>
  <si>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</si>
  <si>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</si>
  <si>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</si>
  <si>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</si>
  <si>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</si>
  <si>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</si>
  <si>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</si>
  <si>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</si>
  <si>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</si>
  <si>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</si>
  <si>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</si>
  <si>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</si>
  <si>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</si>
  <si>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</si>
  <si>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</si>
  <si>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</si>
  <si>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</si>
  <si>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</si>
  <si>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</si>
  <si>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</si>
  <si>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</si>
  <si>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</si>
  <si>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</si>
  <si>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</si>
  <si>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</si>
  <si>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</si>
  <si>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</si>
  <si>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</si>
  <si>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</si>
  <si>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</si>
  <si>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</si>
  <si>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</si>
  <si>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</si>
  <si>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</si>
  <si>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</si>
  <si>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</si>
  <si>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</si>
  <si>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</si>
  <si>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</si>
  <si>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</si>
  <si>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</si>
  <si>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</si>
  <si>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</si>
  <si>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</si>
  <si>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</si>
  <si>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</si>
  <si>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</si>
  <si>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</si>
  <si>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</si>
  <si>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</si>
  <si>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</si>
  <si>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</si>
  <si>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</si>
  <si>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</si>
  <si>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</si>
  <si>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</si>
  <si>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</si>
  <si>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</si>
  <si>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</si>
  <si>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</si>
  <si>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</si>
  <si>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</si>
  <si>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</si>
  <si>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</si>
  <si>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</si>
  <si>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</si>
  <si>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</si>
  <si>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</si>
  <si>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</si>
  <si>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</si>
  <si>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</si>
  <si>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</si>
  <si>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</si>
  <si>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</si>
  <si>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</si>
  <si>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</si>
  <si>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</si>
  <si>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</si>
  <si>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</si>
  <si>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</si>
  <si>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</si>
  <si>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</si>
  <si>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</si>
  <si>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</si>
  <si>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</si>
  <si>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</si>
  <si>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</si>
  <si>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</si>
  <si>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</si>
  <si>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</si>
  <si>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</si>
  <si>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</si>
  <si>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</si>
  <si>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</si>
  <si>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</si>
  <si>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</si>
  <si>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</si>
  <si>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</si>
  <si>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</si>
  <si>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</si>
  <si>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</si>
  <si>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</si>
  <si>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</si>
  <si>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</si>
  <si>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</si>
  <si>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</si>
  <si>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</si>
  <si>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</si>
  <si>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</si>
  <si>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</si>
  <si>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</si>
  <si>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</si>
  <si>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</si>
  <si>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</si>
  <si>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</si>
  <si>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</si>
  <si>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</si>
  <si>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</si>
  <si>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</si>
  <si>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</si>
  <si>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</si>
  <si>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</si>
  <si>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</si>
  <si>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</si>
  <si>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</si>
  <si>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</si>
  <si>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</si>
  <si>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</si>
  <si>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</si>
  <si>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</si>
  <si>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</si>
  <si>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</si>
  <si>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</si>
  <si>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</si>
  <si>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</si>
  <si>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</si>
  <si>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</si>
  <si>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</si>
  <si>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</si>
  <si>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</si>
  <si>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</si>
  <si>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</si>
  <si>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</si>
  <si>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</si>
  <si>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</si>
  <si>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</si>
  <si>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</si>
  <si>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</si>
  <si>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</si>
  <si>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</si>
  <si>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</si>
  <si>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</si>
  <si>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</si>
  <si>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</si>
  <si>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</si>
  <si>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</si>
  <si>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</si>
  <si>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</si>
  <si>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</si>
  <si>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</si>
  <si>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</si>
  <si>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</si>
  <si>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</si>
  <si>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</si>
  <si>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</si>
  <si>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</si>
  <si>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</si>
  <si>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</si>
  <si>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</si>
  <si>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</si>
  <si>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</si>
  <si>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</si>
  <si>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</si>
  <si>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</si>
  <si>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</si>
  <si>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</si>
  <si>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</si>
  <si>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</si>
  <si>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</si>
  <si>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</si>
  <si>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</si>
  <si>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</si>
  <si>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</si>
  <si>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</si>
  <si>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</si>
  <si>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</si>
  <si>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</si>
  <si>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</si>
  <si>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</si>
  <si>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</si>
  <si>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</si>
  <si>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</si>
  <si>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</si>
  <si>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</si>
  <si>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</si>
  <si>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</si>
  <si>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</si>
  <si>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</si>
  <si>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</si>
  <si>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</si>
  <si>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</si>
  <si>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</si>
  <si>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</si>
  <si>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</si>
  <si>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</si>
  <si>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</si>
  <si>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</si>
  <si>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</si>
  <si>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</si>
  <si>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</si>
  <si>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</si>
  <si>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</si>
  <si>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</si>
  <si>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</si>
  <si>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</si>
  <si>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</si>
  <si>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</si>
  <si>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</si>
  <si>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</si>
  <si>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</si>
  <si>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</si>
  <si>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</si>
  <si>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</si>
  <si>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</si>
  <si>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</si>
  <si>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</si>
  <si>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</si>
  <si>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</si>
  <si>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</si>
  <si>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</si>
  <si>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</si>
  <si>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</si>
  <si>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</si>
  <si>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</si>
  <si>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</si>
  <si>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</si>
  <si>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</si>
  <si>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</si>
  <si>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</si>
  <si>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</si>
  <si>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</si>
  <si>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</si>
  <si>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</si>
  <si>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</si>
  <si>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</si>
  <si>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</si>
  <si>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</si>
  <si>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</si>
  <si>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</si>
  <si>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</si>
  <si>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</si>
  <si>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</si>
  <si>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</si>
  <si>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</si>
  <si>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</si>
  <si>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</si>
  <si>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</si>
  <si>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</si>
  <si>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Nueces County</t>
  </si>
  <si>
    <t>www.nuecesco.com</t>
  </si>
  <si>
    <t>(361)888-0556</t>
  </si>
  <si>
    <t>aidee.hernandez@nuecesco.com</t>
  </si>
  <si>
    <t>Aidee Hernandez</t>
  </si>
  <si>
    <t>First Assistant</t>
  </si>
  <si>
    <t>(361)888-0693</t>
  </si>
  <si>
    <t>901 Leopard St.</t>
  </si>
  <si>
    <t>Room 304</t>
  </si>
  <si>
    <t>Corpus Christi</t>
  </si>
  <si>
    <t>General Obligation Refunding Bonds Series 2010</t>
  </si>
  <si>
    <t>State Energy Conservation Office LoanStar Revolving Program Loan</t>
  </si>
  <si>
    <t>General Obligation Refunding Bonds Series 2012</t>
  </si>
  <si>
    <t>Certificates of Obligation Comb. Tax &amp; Revenue, Series 2015</t>
  </si>
  <si>
    <t>General Obligation Refunding Bonds Series 2015</t>
  </si>
  <si>
    <t>State Infrastructure Bank</t>
  </si>
  <si>
    <t>Certificates of Obligation Comb. Tax &amp; Revenue, Series 2016</t>
  </si>
  <si>
    <t>To increase the energy efficiency of public sector buildings and facilities in order to create or retain jobs, reduce energy consumption, reduce greenhouse gas emissions, increase energy cost savings and istall comercially-available renewable energy.</t>
  </si>
  <si>
    <t>Certificates of Obligation Comb. Tax &amp; Revenue, Series 2017</t>
  </si>
  <si>
    <t>To refund certain outstanding obligations of the County and for the payment of costs related to the bonds.</t>
  </si>
  <si>
    <t>Payment of contractual obligations of the County constructing, repairing and improving County roads and bridges, the McKenzie County Jail Annex, County facilities to comply with the Americans With Disabilities Act, the County Airport reunway extension, the County park system and facilities, purchase materials, supplies, equipment, land, and right-of-ways for authorized needs related to the aforementioned improvements and to pay professional services related services.</t>
  </si>
  <si>
    <t>Payment of contractual obligations incurred by the County, to-wit: acquiring, designing, constructing, renovating, repairing and improving various County facilities to comply with the Americans With Disabilities Act and other federal laws: upgrading and improving the County's Information Technology Systems, acquiring, designing, cosntructing, renovating, repairing, and improving various County facilities, County parks, County airport runway and facilities: purchasing materials, supplies, equipment, machinary, ladscaping, land and rights-of-way in the County for authorized needs and purposes relatead to the aformentioned capital improvements; constructing and improving various roads, bridges, and drainage facilities throughout the County; professional, fiscal, engineering and legal fees incurred in connection therewith.</t>
  </si>
  <si>
    <t>Payment of contractual obligations incurred by the County, to-wit: acquiring, designing, constructing, renovating, repairing and improving various County facilities to comply with the Americans With Disabilities Act and other federal laws: upgrading and improving the County's Information Technology Systems, acquisition equipment for conduct of elections in Nueces County:, designing, cosntructing, renovating, repairing, and improving various County facilities, County parks system facilities, construction and improvements to  various roads, bridges, and drainage facilities throughout Nueces County; purchase of materials, supplies, equipment, machinary, ladscaping, land and rights-of-way in the County for authorized needs and purposes relatead to the aformentioned capital improvements; constructing and improving various roads, bridges, and drainage facilities throughout the County; professional, fiscal, engineering and legal fees incurred in connection therewith.</t>
  </si>
  <si>
    <t>For local the design and cosntruction of the US 181  Harbor Bridge Repalcement Project.</t>
  </si>
  <si>
    <t>Energy Savings</t>
  </si>
  <si>
    <t>TOTAL DEBT</t>
  </si>
  <si>
    <t>A) Nueces County entered a local agreement with Texas Department of Public Transportation for advance funding agreement for voluntary local contribution for the US 181 Harbor Bridge Replacement Project. The County agreed to pay $3,000,000 to the State of Texas on December 31, 2015, 2016, 2017 and 2018. Commissioners Court approved on March 23, 2016 a resolution and order approving entering into a loan agreement with the State of Texas-State Infrastructure Bank ("SIB") for $12,000,000 for purposes of funding Nueces County's portion of the Texas Department of Transportation US 181 Harbor Bridge Project. The SIB agreement calls for principal distributions of $3,000,000 made on April 15,2016: December 1, 2016, 2017 and 2018 to the State accruing interest ate the rate of 3.47%. Principal and interest payments from Nueces County to the SIB will begin February 15, 2019.</t>
  </si>
  <si>
    <t>A)</t>
  </si>
  <si>
    <t>Texas Health and Human Services,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</si>
</sst>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2" formatCode="_(&quot;$&quot;* #,##0_);_(&quot;$&quot;* \(#,##0\);_(&quot;$&quot;* &quot;-&quot;_);_(@_)"/>
    <numFmt numFmtId="164" formatCode="[&lt;=9999999]###\-####;\(###\)\ ###\-####"/>
    <numFmt numFmtId="165" formatCode="00000"/>
    <numFmt numFmtId="166" formatCode="&quot;$&quot;#,##0"/>
    <numFmt numFmtId="167" formatCode="&quot;$&quot;#,##0.0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2">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67" fontId="1" fillId="0" borderId="2" xfId="0" applyNumberFormat="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xf numFmtId="8" fontId="1" fillId="6" borderId="1" xfId="0" applyNumberFormat="1" applyFont="1" applyFill="1" applyBorder="1" applyAlignment="1" applyProtection="1">
      <alignment horizontal="left" vertical="top"/>
      <protection locked="0"/>
    </xf>
    <xf numFmtId="3" fontId="1" fillId="6" borderId="1" xfId="0" applyNumberFormat="1" applyFont="1" applyFill="1" applyBorder="1" applyAlignment="1" applyProtection="1">
      <alignment horizontal="left" vertical="top"/>
      <protection locked="0"/>
    </xf>
    <xf numFmtId="14" fontId="1" fillId="6" borderId="1" xfId="0" applyNumberFormat="1" applyFont="1" applyFill="1" applyBorder="1" applyAlignment="1" applyProtection="1">
      <alignment horizontal="left" vertical="top"/>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7.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35"/>
  <sheetViews>
    <sheetView tabSelected="1"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2018</v>
      </c>
    </row>
    <row r="8" spans="1:2" x14ac:dyDescent="0.25">
      <c r="A8" s="14" t="s">
        <v>298</v>
      </c>
      <c r="B8" s="78">
        <v>43009</v>
      </c>
    </row>
    <row r="9" spans="1:2" x14ac:dyDescent="0.25">
      <c r="A9" s="14" t="s">
        <v>14</v>
      </c>
      <c r="B9" s="72">
        <f>IF(ISBLANK(B8),"",DATE(YEAR(B8)+1,MONTH(B8),DAY(B8)-1))</f>
        <v>43373</v>
      </c>
    </row>
    <row r="10" spans="1:2" x14ac:dyDescent="0.25">
      <c r="A10" s="14" t="s">
        <v>21</v>
      </c>
      <c r="B10" s="78" t="s">
        <v>300</v>
      </c>
    </row>
    <row r="11" spans="1:2" x14ac:dyDescent="0.25">
      <c r="A11" s="14" t="s">
        <v>240</v>
      </c>
      <c r="B11" s="79" t="s">
        <v>301</v>
      </c>
    </row>
    <row r="12" spans="1:2" x14ac:dyDescent="0.25">
      <c r="A12" s="14" t="s">
        <v>214</v>
      </c>
      <c r="B12" s="76" t="s">
        <v>302</v>
      </c>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303</v>
      </c>
    </row>
    <row r="17" spans="1:2" x14ac:dyDescent="0.25">
      <c r="A17" s="18" t="s">
        <v>243</v>
      </c>
      <c r="B17" s="76" t="s">
        <v>304</v>
      </c>
    </row>
    <row r="18" spans="1:2" x14ac:dyDescent="0.25">
      <c r="A18" s="18" t="s">
        <v>244</v>
      </c>
      <c r="B18" s="79" t="s">
        <v>305</v>
      </c>
    </row>
    <row r="19" spans="1:2" x14ac:dyDescent="0.25">
      <c r="A19" s="18" t="s">
        <v>4</v>
      </c>
      <c r="B19" s="76" t="s">
        <v>302</v>
      </c>
    </row>
    <row r="20" spans="1:2" x14ac:dyDescent="0.25">
      <c r="A20" s="18" t="s">
        <v>245</v>
      </c>
      <c r="B20" s="76" t="s">
        <v>306</v>
      </c>
    </row>
    <row r="21" spans="1:2" x14ac:dyDescent="0.25">
      <c r="A21" s="18" t="s">
        <v>5</v>
      </c>
      <c r="B21" s="76" t="s">
        <v>307</v>
      </c>
    </row>
    <row r="22" spans="1:2" x14ac:dyDescent="0.25">
      <c r="A22" s="18" t="s">
        <v>246</v>
      </c>
      <c r="B22" s="76" t="s">
        <v>308</v>
      </c>
    </row>
    <row r="23" spans="1:2" x14ac:dyDescent="0.25">
      <c r="A23" s="18" t="s">
        <v>247</v>
      </c>
      <c r="B23" s="80">
        <v>78401</v>
      </c>
    </row>
    <row r="24" spans="1:2" x14ac:dyDescent="0.25">
      <c r="A24" s="18" t="s">
        <v>248</v>
      </c>
      <c r="B24" s="76" t="s">
        <v>299</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S30052"/>
  <sheetViews>
    <sheetView zoomScale="85" zoomScaleNormal="85" workbookViewId="0">
      <selection activeCell="A11" sqref="A11"/>
    </sheetView>
  </sheetViews>
  <sheetFormatPr defaultColWidth="0" defaultRowHeight="15.75" zeroHeight="1" x14ac:dyDescent="0.25"/>
  <cols>
    <col min="1" max="1" width="66.710937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58.5703125" style="7" customWidth="1"/>
    <col min="12" max="12" width="22.7109375" style="1" customWidth="1"/>
    <col min="13" max="14" width="10.7109375" style="1" customWidth="1"/>
    <col min="15" max="16" width="10.7109375" style="1" hidden="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Nueces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2018</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31.5" x14ac:dyDescent="0.25">
      <c r="A10" s="81" t="s">
        <v>309</v>
      </c>
      <c r="B10" s="82"/>
      <c r="C10" s="83">
        <v>42310000</v>
      </c>
      <c r="D10" s="83">
        <v>21740000</v>
      </c>
      <c r="E10" s="84">
        <v>23828100</v>
      </c>
      <c r="F10" s="85">
        <v>44607</v>
      </c>
      <c r="G10" s="82" t="s">
        <v>12</v>
      </c>
      <c r="H10" s="84">
        <v>42310000</v>
      </c>
      <c r="I10" s="84">
        <v>42310000</v>
      </c>
      <c r="J10" s="84">
        <f>H10-I10</f>
        <v>0</v>
      </c>
      <c r="K10" s="82" t="s">
        <v>318</v>
      </c>
      <c r="L10" s="82" t="s">
        <v>12</v>
      </c>
      <c r="M10" s="81" t="s">
        <v>43</v>
      </c>
      <c r="N10" s="81" t="s">
        <v>42</v>
      </c>
      <c r="O10" s="82" t="s">
        <v>11</v>
      </c>
      <c r="P10" s="82" t="s">
        <v>11</v>
      </c>
      <c r="Q10" s="82"/>
      <c r="R10" s="86"/>
      <c r="S10" s="86"/>
    </row>
    <row r="11" spans="1:19" s="3" customFormat="1" ht="168" customHeight="1" x14ac:dyDescent="0.25">
      <c r="A11" s="86" t="s">
        <v>310</v>
      </c>
      <c r="B11" s="86"/>
      <c r="C11" s="83">
        <v>8064228</v>
      </c>
      <c r="D11" s="83">
        <v>4822095</v>
      </c>
      <c r="E11" s="84">
        <v>5250877</v>
      </c>
      <c r="F11" s="87">
        <v>46433</v>
      </c>
      <c r="G11" s="82" t="s">
        <v>13</v>
      </c>
      <c r="H11" s="84">
        <v>8064228</v>
      </c>
      <c r="I11" s="84">
        <v>4063540</v>
      </c>
      <c r="J11" s="84">
        <f t="shared" ref="J11:J61" si="0">H11-I11</f>
        <v>4000688</v>
      </c>
      <c r="K11" s="88" t="s">
        <v>316</v>
      </c>
      <c r="L11" s="82" t="s">
        <v>13</v>
      </c>
      <c r="M11" s="81"/>
      <c r="N11" s="81"/>
      <c r="O11" s="82"/>
      <c r="P11" s="82"/>
      <c r="Q11" s="82"/>
      <c r="R11" s="86" t="s">
        <v>323</v>
      </c>
      <c r="S11" s="86"/>
    </row>
    <row r="12" spans="1:19" s="3" customFormat="1" ht="31.5" x14ac:dyDescent="0.25">
      <c r="A12" s="86" t="s">
        <v>311</v>
      </c>
      <c r="B12" s="86"/>
      <c r="C12" s="83">
        <v>26005000</v>
      </c>
      <c r="D12" s="83">
        <v>22345000</v>
      </c>
      <c r="E12" s="84">
        <v>28202375</v>
      </c>
      <c r="F12" s="87">
        <v>46068</v>
      </c>
      <c r="G12" s="82" t="s">
        <v>12</v>
      </c>
      <c r="H12" s="84">
        <v>26005000</v>
      </c>
      <c r="I12" s="84">
        <v>26005000</v>
      </c>
      <c r="J12" s="84">
        <f t="shared" si="0"/>
        <v>0</v>
      </c>
      <c r="K12" s="82" t="s">
        <v>318</v>
      </c>
      <c r="L12" s="82" t="s">
        <v>12</v>
      </c>
      <c r="M12" s="81" t="s">
        <v>43</v>
      </c>
      <c r="N12" s="81" t="s">
        <v>42</v>
      </c>
      <c r="O12" s="82"/>
      <c r="P12" s="82"/>
      <c r="Q12" s="82"/>
      <c r="R12" s="86"/>
      <c r="S12" s="86"/>
    </row>
    <row r="13" spans="1:19" s="3" customFormat="1" ht="126" x14ac:dyDescent="0.25">
      <c r="A13" s="86" t="s">
        <v>312</v>
      </c>
      <c r="B13" s="86"/>
      <c r="C13" s="83">
        <v>18070000</v>
      </c>
      <c r="D13" s="83">
        <v>16935000</v>
      </c>
      <c r="E13" s="84">
        <v>23857181</v>
      </c>
      <c r="F13" s="87">
        <v>49355</v>
      </c>
      <c r="G13" s="82" t="s">
        <v>12</v>
      </c>
      <c r="H13" s="84">
        <v>18070000</v>
      </c>
      <c r="I13" s="84">
        <v>11341704</v>
      </c>
      <c r="J13" s="84">
        <f>H13-I13</f>
        <v>6728296</v>
      </c>
      <c r="K13" s="88" t="s">
        <v>319</v>
      </c>
      <c r="L13" s="82" t="s">
        <v>12</v>
      </c>
      <c r="M13" s="81" t="s">
        <v>43</v>
      </c>
      <c r="N13" s="81" t="s">
        <v>42</v>
      </c>
      <c r="O13" s="82"/>
      <c r="P13" s="82"/>
      <c r="Q13" s="82"/>
      <c r="R13" s="86"/>
      <c r="S13" s="86"/>
    </row>
    <row r="14" spans="1:19" s="3" customFormat="1" ht="31.5" x14ac:dyDescent="0.25">
      <c r="A14" s="86" t="s">
        <v>313</v>
      </c>
      <c r="B14" s="86"/>
      <c r="C14" s="83">
        <v>27550000</v>
      </c>
      <c r="D14" s="83">
        <v>24635000</v>
      </c>
      <c r="E14" s="84">
        <v>30756850</v>
      </c>
      <c r="F14" s="87">
        <v>46433</v>
      </c>
      <c r="G14" s="82" t="s">
        <v>12</v>
      </c>
      <c r="H14" s="84">
        <v>27550000</v>
      </c>
      <c r="I14" s="84">
        <v>27550000</v>
      </c>
      <c r="J14" s="84">
        <f>H14-I14</f>
        <v>0</v>
      </c>
      <c r="K14" s="82" t="s">
        <v>318</v>
      </c>
      <c r="L14" s="82" t="s">
        <v>12</v>
      </c>
      <c r="M14" s="81" t="s">
        <v>43</v>
      </c>
      <c r="N14" s="81" t="s">
        <v>42</v>
      </c>
      <c r="O14" s="82"/>
      <c r="P14" s="82"/>
      <c r="Q14" s="82"/>
      <c r="R14" s="86"/>
      <c r="S14" s="86"/>
    </row>
    <row r="15" spans="1:19" s="3" customFormat="1" ht="31.5" x14ac:dyDescent="0.25">
      <c r="A15" s="86" t="s">
        <v>314</v>
      </c>
      <c r="B15" s="86"/>
      <c r="C15" s="83">
        <v>12000000</v>
      </c>
      <c r="D15" s="83">
        <v>9000000</v>
      </c>
      <c r="E15" s="84">
        <v>18153652</v>
      </c>
      <c r="F15" s="87">
        <v>51547</v>
      </c>
      <c r="G15" s="82" t="s">
        <v>12</v>
      </c>
      <c r="H15" s="84">
        <v>9000000</v>
      </c>
      <c r="I15" s="84">
        <v>9000000</v>
      </c>
      <c r="J15" s="84">
        <f t="shared" si="0"/>
        <v>0</v>
      </c>
      <c r="K15" s="88" t="s">
        <v>322</v>
      </c>
      <c r="L15" s="82" t="s">
        <v>12</v>
      </c>
      <c r="M15" s="81" t="s">
        <v>43</v>
      </c>
      <c r="N15" s="81" t="s">
        <v>42</v>
      </c>
      <c r="O15" s="82"/>
      <c r="P15" s="82"/>
      <c r="Q15" s="82"/>
      <c r="R15" s="86"/>
      <c r="S15" s="86" t="s">
        <v>326</v>
      </c>
    </row>
    <row r="16" spans="1:19" s="3" customFormat="1" ht="220.5" x14ac:dyDescent="0.25">
      <c r="A16" s="86" t="s">
        <v>315</v>
      </c>
      <c r="B16" s="86"/>
      <c r="C16" s="83">
        <v>17920000</v>
      </c>
      <c r="D16" s="83">
        <v>17260000</v>
      </c>
      <c r="E16" s="84">
        <v>26879950</v>
      </c>
      <c r="F16" s="87">
        <v>49720</v>
      </c>
      <c r="G16" s="82" t="s">
        <v>12</v>
      </c>
      <c r="H16" s="84">
        <v>17920000</v>
      </c>
      <c r="I16" s="84">
        <v>5094355</v>
      </c>
      <c r="J16" s="84">
        <f t="shared" si="0"/>
        <v>12825645</v>
      </c>
      <c r="K16" s="88" t="s">
        <v>320</v>
      </c>
      <c r="L16" s="82" t="s">
        <v>12</v>
      </c>
      <c r="M16" s="81" t="s">
        <v>43</v>
      </c>
      <c r="N16" s="81" t="s">
        <v>42</v>
      </c>
      <c r="O16" s="82"/>
      <c r="P16" s="82"/>
      <c r="Q16" s="82"/>
      <c r="R16" s="86"/>
      <c r="S16" s="86"/>
    </row>
    <row r="17" spans="1:19" s="3" customFormat="1" ht="267.75" x14ac:dyDescent="0.25">
      <c r="A17" s="86" t="s">
        <v>317</v>
      </c>
      <c r="B17" s="86"/>
      <c r="C17" s="83">
        <v>4900000</v>
      </c>
      <c r="D17" s="83">
        <v>4770000</v>
      </c>
      <c r="E17" s="84">
        <v>6349450</v>
      </c>
      <c r="F17" s="87">
        <v>50086</v>
      </c>
      <c r="G17" s="82" t="s">
        <v>12</v>
      </c>
      <c r="H17" s="84">
        <v>4900000</v>
      </c>
      <c r="I17" s="84">
        <v>3535868</v>
      </c>
      <c r="J17" s="84">
        <f t="shared" si="0"/>
        <v>1364132</v>
      </c>
      <c r="K17" s="88" t="s">
        <v>321</v>
      </c>
      <c r="L17" s="82" t="s">
        <v>12</v>
      </c>
      <c r="M17" s="81" t="s">
        <v>43</v>
      </c>
      <c r="N17" s="81" t="s">
        <v>42</v>
      </c>
      <c r="O17" s="82"/>
      <c r="P17" s="82"/>
      <c r="Q17" s="82"/>
      <c r="R17" s="86"/>
      <c r="S17" s="86"/>
    </row>
    <row r="18" spans="1:19" s="3" customFormat="1" x14ac:dyDescent="0.25">
      <c r="A18" s="86" t="s">
        <v>324</v>
      </c>
      <c r="B18" s="86"/>
      <c r="C18" s="83">
        <f>C10+C11+C12+C13+C14+C15+C16+C17</f>
        <v>156819228</v>
      </c>
      <c r="D18" s="83">
        <f>D10+D11+D12+D13+D14+D15+D16+D17</f>
        <v>121507095</v>
      </c>
      <c r="E18" s="83">
        <f>E10+E11+E12+E13+E14+E15+E16+E17</f>
        <v>163278435</v>
      </c>
      <c r="F18" s="87"/>
      <c r="G18" s="82"/>
      <c r="H18" s="83">
        <f>H10+H11+H12+H13+H14+H15+H16+H17</f>
        <v>153819228</v>
      </c>
      <c r="I18" s="83">
        <f>I10+I11+I12+I14+I15+I16+I17</f>
        <v>117558763</v>
      </c>
      <c r="J18" s="84">
        <f t="shared" si="0"/>
        <v>36260465</v>
      </c>
      <c r="K18" s="88"/>
      <c r="L18" s="82"/>
      <c r="M18" s="81"/>
      <c r="N18" s="81"/>
      <c r="O18" s="82"/>
      <c r="P18" s="82"/>
      <c r="Q18" s="82"/>
      <c r="R18" s="86"/>
      <c r="S18" s="86"/>
    </row>
    <row r="19" spans="1:19" s="3" customFormat="1" hidden="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hidden="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hidden="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hidden="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hidden="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hidden="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hidden="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hidden="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hidden="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hidden="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hidden="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hidden="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hidden="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hidden="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hidden="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hidden="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hidden="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hidden="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hidden="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hidden="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hidden="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hidden="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hidden="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hidden="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hidden="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hidden="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hidden="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hidden="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hidden="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hidden="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hidden="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hidden="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hidden="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hidden="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hidden="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hidden="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hidden="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hidden="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hidden="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hidden="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hidden="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hidden="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hidden="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hidden="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hidden="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hidden="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hidden="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hidden="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hidden="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hidden="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hidden="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hidden="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hidden="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hidden="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hidden="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hidden="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hidden="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hidden="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hidden="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hidden="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hidden="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hidden="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hidden="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hidden="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hidden="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hidden="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hidden="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hidden="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hidden="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hidden="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hidden="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hidden="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hidden="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hidden="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hidden="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hidden="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hidden="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hidden="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hidden="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hidden="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hidden="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hidden="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hidden="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hidden="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hidden="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hidden="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hidden="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hidden="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hidden="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hidden="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hidden="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hidden="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A1:S25"/>
  <sheetViews>
    <sheetView zoomScale="85" zoomScaleNormal="85" workbookViewId="0">
      <selection activeCell="B22" sqref="B22"/>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Nueces County</v>
      </c>
      <c r="C3" s="1"/>
      <c r="D3" s="1"/>
      <c r="E3" s="1"/>
      <c r="F3" s="1"/>
      <c r="H3" s="1"/>
      <c r="I3" s="1"/>
      <c r="J3" s="1"/>
      <c r="K3" s="1"/>
    </row>
    <row r="4" spans="1:11" x14ac:dyDescent="0.25">
      <c r="A4" s="14" t="s">
        <v>2</v>
      </c>
      <c r="B4" s="75">
        <f>IF(OR('1 - Contact Information'!B7="",'1 - Contact Information'!B7="(select)"),"",'1 - Contact Information'!B7)</f>
        <v>2018</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f>'2 - Individual Debt Obligations'!C18</f>
        <v>156819228</v>
      </c>
    </row>
    <row r="11" spans="1:11" x14ac:dyDescent="0.25">
      <c r="A11" s="58" t="s">
        <v>81</v>
      </c>
      <c r="B11" s="90">
        <f>'2 - Individual Debt Obligations'!D18</f>
        <v>121507095</v>
      </c>
    </row>
    <row r="12" spans="1:11" ht="31.5" x14ac:dyDescent="0.25">
      <c r="A12" s="58" t="s">
        <v>82</v>
      </c>
      <c r="B12" s="90">
        <f>'2 - Individual Debt Obligations'!E18</f>
        <v>163278435</v>
      </c>
    </row>
    <row r="13" spans="1:11" x14ac:dyDescent="0.25">
      <c r="A13" s="21"/>
      <c r="B13" s="21"/>
    </row>
    <row r="14" spans="1:11" ht="31.5" x14ac:dyDescent="0.25">
      <c r="A14" s="28" t="s">
        <v>224</v>
      </c>
      <c r="B14" s="29"/>
    </row>
    <row r="15" spans="1:11" x14ac:dyDescent="0.25">
      <c r="A15" s="57" t="s">
        <v>83</v>
      </c>
      <c r="B15" s="89">
        <f>'2 - Individual Debt Obligations'!C10+'2 - Individual Debt Obligations'!C12+'2 - Individual Debt Obligations'!C13+'2 - Individual Debt Obligations'!C14+'2 - Individual Debt Obligations'!C15+'2 - Individual Debt Obligations'!C16+'2 - Individual Debt Obligations'!C17</f>
        <v>148755000</v>
      </c>
    </row>
    <row r="16" spans="1:11" ht="31.5" x14ac:dyDescent="0.25">
      <c r="A16" s="58" t="s">
        <v>84</v>
      </c>
      <c r="B16" s="90">
        <f>'2 - Individual Debt Obligations'!D10+'2 - Individual Debt Obligations'!D12+'2 - Individual Debt Obligations'!D13+'2 - Individual Debt Obligations'!D14+'2 - Individual Debt Obligations'!D15+'2 - Individual Debt Obligations'!D16+'2 - Individual Debt Obligations'!D17</f>
        <v>116685000</v>
      </c>
    </row>
    <row r="17" spans="1:2" ht="31.5" x14ac:dyDescent="0.25">
      <c r="A17" s="58" t="s">
        <v>85</v>
      </c>
      <c r="B17" s="90">
        <f>'2 - Individual Debt Obligations'!E10+'2 - Individual Debt Obligations'!E12+'2 - Individual Debt Obligations'!E13+'2 - Individual Debt Obligations'!E14+'2 - Individual Debt Obligations'!E15+'2 - Individual Debt Obligations'!E16+'2 - Individual Debt Obligations'!E17</f>
        <v>158027558</v>
      </c>
    </row>
    <row r="18" spans="1:2" x14ac:dyDescent="0.25">
      <c r="A18" s="21"/>
      <c r="B18" s="21"/>
    </row>
    <row r="19" spans="1:2" ht="31.5" x14ac:dyDescent="0.25">
      <c r="A19" s="28" t="s">
        <v>223</v>
      </c>
      <c r="B19" s="31"/>
    </row>
    <row r="20" spans="1:2" x14ac:dyDescent="0.25">
      <c r="A20" s="57" t="s">
        <v>290</v>
      </c>
      <c r="B20" s="91">
        <v>369142</v>
      </c>
    </row>
    <row r="21" spans="1:2" x14ac:dyDescent="0.25">
      <c r="A21" s="57" t="s">
        <v>291</v>
      </c>
      <c r="B21" s="92" t="s">
        <v>327</v>
      </c>
    </row>
    <row r="22" spans="1:2" ht="31.5" customHeight="1" x14ac:dyDescent="0.25">
      <c r="A22" s="57" t="s">
        <v>86</v>
      </c>
      <c r="B22" s="97">
        <f>B15/B20</f>
        <v>402.97500690791077</v>
      </c>
    </row>
    <row r="23" spans="1:2" ht="31.5" x14ac:dyDescent="0.25">
      <c r="A23" s="58" t="s">
        <v>87</v>
      </c>
      <c r="B23" s="98">
        <f>B16/B20</f>
        <v>316.097870196293</v>
      </c>
    </row>
    <row r="24" spans="1:2" ht="47.25" customHeight="1" x14ac:dyDescent="0.25">
      <c r="A24" s="58" t="s">
        <v>88</v>
      </c>
      <c r="B24" s="98">
        <f>B17/B20</f>
        <v>428.0942239029967</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O15"/>
  <sheetViews>
    <sheetView zoomScale="85" zoomScaleNormal="85" workbookViewId="0">
      <selection activeCell="B5" sqref="B5"/>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ht="102" customHeight="1" x14ac:dyDescent="0.25">
      <c r="A4" s="10">
        <v>1</v>
      </c>
      <c r="B4" s="93" t="s">
        <v>325</v>
      </c>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pageSetup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E30"/>
  <sheetViews>
    <sheetView zoomScale="85" zoomScaleNormal="85" workbookViewId="0">
      <selection activeCell="C21" sqref="C21"/>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t="s">
        <v>271</v>
      </c>
    </row>
    <row r="7" spans="1:5" ht="31.5" x14ac:dyDescent="0.25">
      <c r="A7" s="41">
        <v>2</v>
      </c>
      <c r="B7" s="17" t="s">
        <v>99</v>
      </c>
      <c r="C7" s="17" t="s">
        <v>100</v>
      </c>
      <c r="D7" s="16" t="s">
        <v>98</v>
      </c>
      <c r="E7" s="94" t="s">
        <v>271</v>
      </c>
    </row>
    <row r="8" spans="1:5" x14ac:dyDescent="0.25">
      <c r="A8" s="41">
        <v>3</v>
      </c>
      <c r="B8" s="17" t="s">
        <v>101</v>
      </c>
      <c r="C8" s="17" t="s">
        <v>102</v>
      </c>
      <c r="D8" s="16" t="s">
        <v>98</v>
      </c>
      <c r="E8" s="94" t="s">
        <v>271</v>
      </c>
    </row>
    <row r="9" spans="1:5" ht="47.25" x14ac:dyDescent="0.25">
      <c r="A9" s="41">
        <v>4</v>
      </c>
      <c r="B9" s="17" t="s">
        <v>103</v>
      </c>
      <c r="C9" s="17" t="s">
        <v>104</v>
      </c>
      <c r="D9" s="16" t="s">
        <v>98</v>
      </c>
      <c r="E9" s="94" t="s">
        <v>271</v>
      </c>
    </row>
    <row r="10" spans="1:5" ht="31.5" x14ac:dyDescent="0.25">
      <c r="A10" s="41">
        <v>5</v>
      </c>
      <c r="B10" s="17" t="s">
        <v>105</v>
      </c>
      <c r="C10" s="17" t="s">
        <v>106</v>
      </c>
      <c r="D10" s="16" t="s">
        <v>98</v>
      </c>
      <c r="E10" s="94" t="s">
        <v>271</v>
      </c>
    </row>
    <row r="11" spans="1:5" x14ac:dyDescent="0.25">
      <c r="A11" s="41">
        <v>6</v>
      </c>
      <c r="B11" s="17" t="s">
        <v>107</v>
      </c>
      <c r="C11" s="17" t="s">
        <v>108</v>
      </c>
      <c r="D11" s="16" t="s">
        <v>98</v>
      </c>
      <c r="E11" s="94" t="s">
        <v>271</v>
      </c>
    </row>
    <row r="12" spans="1:5" ht="63" x14ac:dyDescent="0.25">
      <c r="A12" s="41">
        <v>7</v>
      </c>
      <c r="B12" s="17" t="s">
        <v>109</v>
      </c>
      <c r="C12" s="17" t="s">
        <v>110</v>
      </c>
      <c r="D12" s="16" t="s">
        <v>98</v>
      </c>
      <c r="E12" s="94" t="s">
        <v>271</v>
      </c>
    </row>
    <row r="13" spans="1:5" ht="31.5" x14ac:dyDescent="0.25">
      <c r="A13" s="41">
        <v>8</v>
      </c>
      <c r="B13" s="17" t="s">
        <v>111</v>
      </c>
      <c r="C13" s="17" t="s">
        <v>112</v>
      </c>
      <c r="D13" s="16" t="s">
        <v>98</v>
      </c>
      <c r="E13" s="94" t="s">
        <v>271</v>
      </c>
    </row>
    <row r="14" spans="1:5" x14ac:dyDescent="0.25">
      <c r="A14" s="41">
        <v>9</v>
      </c>
      <c r="B14" s="17" t="s">
        <v>113</v>
      </c>
      <c r="C14" s="17" t="s">
        <v>114</v>
      </c>
      <c r="D14" s="16" t="s">
        <v>98</v>
      </c>
      <c r="E14" s="94" t="s">
        <v>271</v>
      </c>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9">
        <v>402.98</v>
      </c>
    </row>
    <row r="19" spans="1:5" ht="31.5" x14ac:dyDescent="0.25">
      <c r="A19" s="41">
        <v>11</v>
      </c>
      <c r="B19" s="17" t="s">
        <v>119</v>
      </c>
      <c r="C19" s="17" t="s">
        <v>120</v>
      </c>
      <c r="D19" s="16" t="s">
        <v>118</v>
      </c>
      <c r="E19" s="100">
        <f>'3 - Summary of Debt Obligations'!B20</f>
        <v>369142</v>
      </c>
    </row>
    <row r="20" spans="1:5" x14ac:dyDescent="0.25">
      <c r="A20" s="41">
        <v>12</v>
      </c>
      <c r="B20" s="17" t="s">
        <v>121</v>
      </c>
      <c r="C20" s="17" t="s">
        <v>122</v>
      </c>
      <c r="D20" s="16" t="s">
        <v>118</v>
      </c>
      <c r="E20" s="95" t="str">
        <f>'3 - Summary of Debt Obligations'!B21</f>
        <v>Texas Health and Human Services, 2018</v>
      </c>
    </row>
    <row r="21" spans="1:5" ht="31.5" x14ac:dyDescent="0.25">
      <c r="A21" s="41">
        <v>13</v>
      </c>
      <c r="B21" s="17" t="s">
        <v>123</v>
      </c>
      <c r="C21" s="17" t="s">
        <v>124</v>
      </c>
      <c r="D21" s="16" t="s">
        <v>118</v>
      </c>
      <c r="E21" s="101">
        <v>50086</v>
      </c>
    </row>
    <row r="22" spans="1:5" ht="63" x14ac:dyDescent="0.25">
      <c r="A22" s="41">
        <v>14</v>
      </c>
      <c r="B22" s="17" t="s">
        <v>125</v>
      </c>
      <c r="C22" s="17" t="s">
        <v>126</v>
      </c>
      <c r="D22" s="16" t="s">
        <v>118</v>
      </c>
      <c r="E22" s="99">
        <v>316.10000000000002</v>
      </c>
    </row>
    <row r="23" spans="1:5" ht="31.5" x14ac:dyDescent="0.25">
      <c r="A23" s="41">
        <v>15</v>
      </c>
      <c r="B23" s="17" t="s">
        <v>127</v>
      </c>
      <c r="C23" s="17" t="s">
        <v>128</v>
      </c>
      <c r="D23" s="16" t="s">
        <v>118</v>
      </c>
      <c r="E23" s="100">
        <f>'3 - Summary of Debt Obligations'!B20</f>
        <v>369142</v>
      </c>
    </row>
    <row r="24" spans="1:5" x14ac:dyDescent="0.25">
      <c r="A24" s="41">
        <v>16</v>
      </c>
      <c r="B24" s="17" t="s">
        <v>129</v>
      </c>
      <c r="C24" s="17" t="s">
        <v>130</v>
      </c>
      <c r="D24" s="16" t="s">
        <v>118</v>
      </c>
      <c r="E24" s="95" t="str">
        <f>'3 - Summary of Debt Obligations'!B21</f>
        <v>Texas Health and Human Services, 2018</v>
      </c>
    </row>
    <row r="25" spans="1:5" ht="31.5" x14ac:dyDescent="0.25">
      <c r="A25" s="41">
        <v>17</v>
      </c>
      <c r="B25" s="17" t="s">
        <v>131</v>
      </c>
      <c r="C25" s="17" t="s">
        <v>124</v>
      </c>
      <c r="D25" s="16" t="s">
        <v>118</v>
      </c>
      <c r="E25" s="101">
        <v>50086</v>
      </c>
    </row>
    <row r="26" spans="1:5" ht="63" x14ac:dyDescent="0.25">
      <c r="A26" s="41">
        <v>18</v>
      </c>
      <c r="B26" s="17" t="s">
        <v>132</v>
      </c>
      <c r="C26" s="17" t="s">
        <v>133</v>
      </c>
      <c r="D26" s="16" t="s">
        <v>118</v>
      </c>
      <c r="E26" s="99">
        <v>428.09</v>
      </c>
    </row>
    <row r="27" spans="1:5" ht="31.5" x14ac:dyDescent="0.25">
      <c r="A27" s="41">
        <v>19</v>
      </c>
      <c r="B27" s="17" t="s">
        <v>134</v>
      </c>
      <c r="C27" s="17" t="s">
        <v>135</v>
      </c>
      <c r="D27" s="16" t="s">
        <v>118</v>
      </c>
      <c r="E27" s="100">
        <f>'3 - Summary of Debt Obligations'!B20</f>
        <v>369142</v>
      </c>
    </row>
    <row r="28" spans="1:5" x14ac:dyDescent="0.25">
      <c r="A28" s="41">
        <v>20</v>
      </c>
      <c r="B28" s="17" t="s">
        <v>136</v>
      </c>
      <c r="C28" s="17" t="s">
        <v>137</v>
      </c>
      <c r="D28" s="16" t="s">
        <v>118</v>
      </c>
      <c r="E28" s="95" t="str">
        <f>'3 - Summary of Debt Obligations'!B21</f>
        <v>Texas Health and Human Services, 2018</v>
      </c>
    </row>
    <row r="29" spans="1:5" ht="31.5" x14ac:dyDescent="0.25">
      <c r="A29" s="41">
        <v>21</v>
      </c>
      <c r="B29" s="17" t="s">
        <v>138</v>
      </c>
      <c r="C29" s="17" t="s">
        <v>124</v>
      </c>
      <c r="D29" s="16" t="s">
        <v>118</v>
      </c>
      <c r="E29" s="101">
        <v>50086</v>
      </c>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pageSetup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E43"/>
  <sheetViews>
    <sheetView zoomScale="85" zoomScaleNormal="85" workbookViewId="0">
      <selection activeCell="A27" sqref="A27:E27"/>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Aidee C. Hernandez</cp:lastModifiedBy>
  <cp:lastPrinted>2019-03-25T16:18:55Z</cp:lastPrinted>
  <dcterms:created xsi:type="dcterms:W3CDTF">2017-01-13T17:49:37Z</dcterms:created>
  <dcterms:modified xsi:type="dcterms:W3CDTF">2019-03-25T21:05:36Z</dcterms:modified>
</cp:coreProperties>
</file>